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6" windowWidth="15300" windowHeight="4332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13" i="1"/>
  <c r="D12"/>
  <c r="D11"/>
  <c r="D10"/>
  <c r="D9"/>
  <c r="D8"/>
  <c r="D7"/>
  <c r="D6"/>
  <c r="D5"/>
  <c r="B15"/>
  <c r="B31" l="1"/>
  <c r="B29"/>
  <c r="B27"/>
  <c r="B25"/>
  <c r="B23"/>
  <c r="B21"/>
  <c r="B19"/>
  <c r="B17"/>
  <c r="B32"/>
  <c r="B30"/>
  <c r="B28"/>
  <c r="B26"/>
  <c r="B24"/>
  <c r="B22"/>
  <c r="B20"/>
  <c r="B18"/>
  <c r="B16"/>
  <c r="D4"/>
  <c r="D15" s="1"/>
  <c r="D31" l="1"/>
  <c r="C31" s="1"/>
  <c r="D29"/>
  <c r="C29" s="1"/>
  <c r="D27"/>
  <c r="C27" s="1"/>
  <c r="D25"/>
  <c r="C25" s="1"/>
  <c r="D23"/>
  <c r="C23" s="1"/>
  <c r="D21"/>
  <c r="C21" s="1"/>
  <c r="D19"/>
  <c r="C19" s="1"/>
  <c r="D17"/>
  <c r="C17" s="1"/>
  <c r="D32"/>
  <c r="C32" s="1"/>
  <c r="D30"/>
  <c r="C30" s="1"/>
  <c r="D28"/>
  <c r="C28" s="1"/>
  <c r="D26"/>
  <c r="C26" s="1"/>
  <c r="D24"/>
  <c r="C24" s="1"/>
  <c r="D22"/>
  <c r="C22" s="1"/>
  <c r="D20"/>
  <c r="C20" s="1"/>
  <c r="D18"/>
  <c r="C18" s="1"/>
  <c r="D16"/>
  <c r="C16" s="1"/>
  <c r="C15"/>
</calcChain>
</file>

<file path=xl/sharedStrings.xml><?xml version="1.0" encoding="utf-8"?>
<sst xmlns="http://schemas.openxmlformats.org/spreadsheetml/2006/main" count="28" uniqueCount="27">
  <si>
    <t xml:space="preserve">Weight &amp; Balance  </t>
  </si>
  <si>
    <t>N241BW</t>
  </si>
  <si>
    <t>May 2022 Condition Inspection</t>
  </si>
  <si>
    <t>weight</t>
  </si>
  <si>
    <t>arm</t>
  </si>
  <si>
    <t>moment</t>
  </si>
  <si>
    <t>notes</t>
  </si>
  <si>
    <t>empty for CG calcs</t>
  </si>
  <si>
    <t>pilot</t>
  </si>
  <si>
    <t>includes extra cushion, headset</t>
  </si>
  <si>
    <t>passenger</t>
  </si>
  <si>
    <t>includes extra cushions, headset, iPad</t>
  </si>
  <si>
    <t>lunch tray</t>
  </si>
  <si>
    <t>ahead of seats</t>
  </si>
  <si>
    <t>lr tank</t>
  </si>
  <si>
    <t>LR tank weighs 12 lbs</t>
  </si>
  <si>
    <t>lr tank fuel</t>
  </si>
  <si>
    <t>full fuel in LR tank = 57 lbs (9.5 gal)</t>
  </si>
  <si>
    <t>oxygen cyl</t>
  </si>
  <si>
    <t>bag well</t>
  </si>
  <si>
    <t>bag bay</t>
  </si>
  <si>
    <t>max 80 lbs capacity</t>
  </si>
  <si>
    <t>gal fuel</t>
  </si>
  <si>
    <t>CG</t>
  </si>
  <si>
    <t>At gross weight 1370, CG range is 58 to 62.5</t>
  </si>
  <si>
    <t>At gross weight 1500, CG range is 59 to 61.5</t>
  </si>
  <si>
    <t xml:space="preserve">includes items always carried 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</si>
</sst>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/>
    <xf numFmtId="0" fontId="0" fillId="0" borderId="0" xfId="0" applyAlignment="1">
      <alignment horizontal="right"/>
    </xf>
    <xf numFmtId="14" fontId="0" fillId="0" borderId="0" xfId="0" applyNumberFormat="1" applyAlignment="1">
      <alignment horizontal="left"/>
    </xf>
    <xf numFmtId="0" fontId="2" fillId="0" borderId="0" xfId="1" applyNumberFormat="1" applyFont="1"/>
    <xf numFmtId="2" fontId="2" fillId="0" borderId="0" xfId="1" applyNumberFormat="1" applyFont="1"/>
    <xf numFmtId="1" fontId="2" fillId="0" borderId="0" xfId="1" applyNumberFormat="1" applyFont="1"/>
    <xf numFmtId="0" fontId="0" fillId="0" borderId="0" xfId="0" applyAlignment="1">
      <alignment horizontal="center"/>
    </xf>
    <xf numFmtId="2" fontId="2" fillId="0" borderId="0" xfId="1" applyNumberFormat="1" applyFont="1" applyAlignment="1">
      <alignment horizontal="right"/>
    </xf>
    <xf numFmtId="1" fontId="2" fillId="0" borderId="0" xfId="1" applyNumberFormat="1" applyFont="1" applyAlignment="1">
      <alignment horizontal="right"/>
    </xf>
    <xf numFmtId="1" fontId="0" fillId="0" borderId="0" xfId="0" applyNumberFormat="1"/>
    <xf numFmtId="0" fontId="2" fillId="2" borderId="0" xfId="1" applyNumberFormat="1" applyFont="1" applyFill="1"/>
    <xf numFmtId="0" fontId="2" fillId="0" borderId="0" xfId="1" applyNumberFormat="1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4"/>
  <sheetViews>
    <sheetView tabSelected="1" topLeftCell="A6" workbookViewId="0">
      <selection activeCell="E20" sqref="E20"/>
    </sheetView>
  </sheetViews>
  <sheetFormatPr defaultRowHeight="14.4"/>
  <cols>
    <col min="1" max="1" width="16.44140625" bestFit="1" customWidth="1"/>
    <col min="2" max="2" width="8.21875" bestFit="1" customWidth="1"/>
    <col min="3" max="3" width="5.5546875" bestFit="1" customWidth="1"/>
    <col min="4" max="4" width="7.33203125" bestFit="1" customWidth="1"/>
    <col min="5" max="5" width="31.88671875" bestFit="1" customWidth="1"/>
  </cols>
  <sheetData>
    <row r="1" spans="1:5">
      <c r="A1" s="1" t="s">
        <v>0</v>
      </c>
      <c r="B1" s="2" t="s">
        <v>1</v>
      </c>
      <c r="C1" s="1"/>
      <c r="D1" s="1"/>
      <c r="E1" s="3" t="s">
        <v>2</v>
      </c>
    </row>
    <row r="2" spans="1:5">
      <c r="A2" s="4"/>
      <c r="C2" s="5"/>
      <c r="D2" s="6"/>
      <c r="E2" s="7"/>
    </row>
    <row r="3" spans="1:5">
      <c r="B3" s="2" t="s">
        <v>3</v>
      </c>
      <c r="C3" s="8" t="s">
        <v>4</v>
      </c>
      <c r="D3" s="9" t="s">
        <v>5</v>
      </c>
      <c r="E3" s="7" t="s">
        <v>6</v>
      </c>
    </row>
    <row r="4" spans="1:5">
      <c r="A4" t="s">
        <v>7</v>
      </c>
      <c r="B4" s="10">
        <v>921</v>
      </c>
      <c r="C4" s="5">
        <v>58.512321554579003</v>
      </c>
      <c r="D4" s="6">
        <f t="shared" ref="D4:D13" si="0">B4*C4</f>
        <v>53889.848151767263</v>
      </c>
      <c r="E4" s="7" t="s">
        <v>26</v>
      </c>
    </row>
    <row r="5" spans="1:5">
      <c r="A5" t="s">
        <v>8</v>
      </c>
      <c r="B5" s="11">
        <v>160</v>
      </c>
      <c r="C5" s="5">
        <v>56</v>
      </c>
      <c r="D5" s="6">
        <f t="shared" si="0"/>
        <v>8960</v>
      </c>
      <c r="E5" s="7" t="s">
        <v>9</v>
      </c>
    </row>
    <row r="6" spans="1:5">
      <c r="A6" t="s">
        <v>10</v>
      </c>
      <c r="B6" s="11">
        <v>160</v>
      </c>
      <c r="C6" s="5">
        <v>53</v>
      </c>
      <c r="D6" s="6">
        <f t="shared" si="0"/>
        <v>8480</v>
      </c>
      <c r="E6" s="7" t="s">
        <v>11</v>
      </c>
    </row>
    <row r="7" spans="1:5">
      <c r="A7" t="s">
        <v>12</v>
      </c>
      <c r="B7" s="11">
        <v>5</v>
      </c>
      <c r="C7" s="5">
        <v>32</v>
      </c>
      <c r="D7" s="6">
        <f t="shared" si="0"/>
        <v>160</v>
      </c>
      <c r="E7" s="7"/>
    </row>
    <row r="8" spans="1:5">
      <c r="A8" t="s">
        <v>13</v>
      </c>
      <c r="B8" s="11"/>
      <c r="C8" s="5">
        <v>37</v>
      </c>
      <c r="D8" s="6">
        <f t="shared" si="0"/>
        <v>0</v>
      </c>
      <c r="E8" s="7"/>
    </row>
    <row r="9" spans="1:5">
      <c r="A9" t="s">
        <v>14</v>
      </c>
      <c r="B9" s="11"/>
      <c r="C9" s="5">
        <v>85</v>
      </c>
      <c r="D9" s="6">
        <f t="shared" si="0"/>
        <v>0</v>
      </c>
      <c r="E9" s="7" t="s">
        <v>15</v>
      </c>
    </row>
    <row r="10" spans="1:5">
      <c r="A10" t="s">
        <v>16</v>
      </c>
      <c r="B10" s="11"/>
      <c r="C10" s="5">
        <v>85</v>
      </c>
      <c r="D10" s="6">
        <f t="shared" si="0"/>
        <v>0</v>
      </c>
      <c r="E10" s="7" t="s">
        <v>17</v>
      </c>
    </row>
    <row r="11" spans="1:5">
      <c r="A11" t="s">
        <v>18</v>
      </c>
      <c r="B11" s="11">
        <v>5</v>
      </c>
      <c r="C11" s="5">
        <v>80</v>
      </c>
      <c r="D11" s="6">
        <f t="shared" si="0"/>
        <v>400</v>
      </c>
      <c r="E11" s="7"/>
    </row>
    <row r="12" spans="1:5">
      <c r="A12" t="s">
        <v>19</v>
      </c>
      <c r="B12" s="11">
        <v>18</v>
      </c>
      <c r="C12" s="5">
        <v>85</v>
      </c>
      <c r="D12" s="6">
        <f t="shared" si="0"/>
        <v>1530</v>
      </c>
      <c r="E12" s="7"/>
    </row>
    <row r="13" spans="1:5">
      <c r="A13" t="s">
        <v>20</v>
      </c>
      <c r="B13" s="11">
        <v>45</v>
      </c>
      <c r="C13" s="5">
        <v>96</v>
      </c>
      <c r="D13" s="6">
        <f t="shared" si="0"/>
        <v>4320</v>
      </c>
      <c r="E13" s="7" t="s">
        <v>21</v>
      </c>
    </row>
    <row r="14" spans="1:5">
      <c r="A14" t="s">
        <v>22</v>
      </c>
      <c r="B14" s="4" t="s">
        <v>3</v>
      </c>
      <c r="C14" s="5" t="s">
        <v>23</v>
      </c>
      <c r="D14" s="6"/>
      <c r="E14" s="7"/>
    </row>
    <row r="15" spans="1:5">
      <c r="A15">
        <v>0</v>
      </c>
      <c r="B15" s="4">
        <f>SUM(B4:B13)</f>
        <v>1314</v>
      </c>
      <c r="C15" s="5">
        <f t="shared" ref="C15:C32" si="1">D15/B15</f>
        <v>59.162745929807656</v>
      </c>
      <c r="D15" s="6">
        <f>SUM(D4:D13)</f>
        <v>77739.848151767263</v>
      </c>
      <c r="E15" s="7"/>
    </row>
    <row r="16" spans="1:5">
      <c r="A16" s="4">
        <v>3</v>
      </c>
      <c r="B16">
        <f t="shared" ref="B16:B32" si="2">$B$15+(6*A16)</f>
        <v>1332</v>
      </c>
      <c r="C16" s="5">
        <f t="shared" si="1"/>
        <v>59.390276390215661</v>
      </c>
      <c r="D16" s="6">
        <f t="shared" ref="D16:D32" si="3">$D$15+(A16*6*76)</f>
        <v>79107.848151767263</v>
      </c>
      <c r="E16" s="7"/>
    </row>
    <row r="17" spans="1:5">
      <c r="A17">
        <v>4</v>
      </c>
      <c r="B17">
        <f t="shared" si="2"/>
        <v>1338</v>
      </c>
      <c r="C17" s="5">
        <f t="shared" si="1"/>
        <v>59.464759455730388</v>
      </c>
      <c r="D17" s="6">
        <f t="shared" si="3"/>
        <v>79563.848151767263</v>
      </c>
      <c r="E17" s="7"/>
    </row>
    <row r="18" spans="1:5">
      <c r="A18">
        <v>5</v>
      </c>
      <c r="B18">
        <f t="shared" si="2"/>
        <v>1344</v>
      </c>
      <c r="C18" s="5">
        <f t="shared" si="1"/>
        <v>59.538577493874449</v>
      </c>
      <c r="D18" s="6">
        <f t="shared" si="3"/>
        <v>80019.848151767263</v>
      </c>
      <c r="E18" s="7"/>
    </row>
    <row r="19" spans="1:5">
      <c r="A19">
        <v>6</v>
      </c>
      <c r="B19">
        <f t="shared" si="2"/>
        <v>1350</v>
      </c>
      <c r="C19" s="5">
        <f t="shared" si="1"/>
        <v>59.611739371679455</v>
      </c>
      <c r="D19" s="6">
        <f t="shared" si="3"/>
        <v>80475.848151767263</v>
      </c>
      <c r="E19" s="7"/>
    </row>
    <row r="20" spans="1:5">
      <c r="A20">
        <v>7</v>
      </c>
      <c r="B20">
        <f t="shared" si="2"/>
        <v>1356</v>
      </c>
      <c r="C20" s="5">
        <f>D20/B20</f>
        <v>59.684253799238391</v>
      </c>
      <c r="D20" s="6">
        <f t="shared" si="3"/>
        <v>80931.848151767263</v>
      </c>
      <c r="E20" s="7"/>
    </row>
    <row r="21" spans="1:5">
      <c r="A21">
        <v>8</v>
      </c>
      <c r="B21">
        <f t="shared" si="2"/>
        <v>1362</v>
      </c>
      <c r="C21" s="5">
        <f t="shared" si="1"/>
        <v>59.756129333162455</v>
      </c>
      <c r="D21" s="6">
        <f t="shared" si="3"/>
        <v>81387.848151767263</v>
      </c>
      <c r="E21" s="7"/>
    </row>
    <row r="22" spans="1:5">
      <c r="A22">
        <v>9</v>
      </c>
      <c r="B22">
        <f t="shared" si="2"/>
        <v>1368</v>
      </c>
      <c r="C22" s="5">
        <f t="shared" si="1"/>
        <v>59.827374379946832</v>
      </c>
      <c r="D22" s="6">
        <f t="shared" si="3"/>
        <v>81843.848151767263</v>
      </c>
      <c r="E22" s="7"/>
    </row>
    <row r="23" spans="1:5">
      <c r="A23">
        <v>10</v>
      </c>
      <c r="B23">
        <f t="shared" si="2"/>
        <v>1374</v>
      </c>
      <c r="C23" s="5">
        <f t="shared" si="1"/>
        <v>59.897997199248373</v>
      </c>
      <c r="D23" s="6">
        <f t="shared" si="3"/>
        <v>82299.848151767263</v>
      </c>
      <c r="E23" s="7"/>
    </row>
    <row r="24" spans="1:5">
      <c r="A24">
        <v>11</v>
      </c>
      <c r="B24">
        <f t="shared" si="2"/>
        <v>1380</v>
      </c>
      <c r="C24" s="5">
        <f t="shared" si="1"/>
        <v>59.968005907077725</v>
      </c>
      <c r="D24" s="6">
        <f t="shared" si="3"/>
        <v>82755.848151767263</v>
      </c>
      <c r="E24" s="7"/>
    </row>
    <row r="25" spans="1:5">
      <c r="A25">
        <v>12</v>
      </c>
      <c r="B25">
        <f t="shared" si="2"/>
        <v>1386</v>
      </c>
      <c r="C25" s="5">
        <f t="shared" si="1"/>
        <v>60.03740847890856</v>
      </c>
      <c r="D25" s="6">
        <f t="shared" si="3"/>
        <v>83211.848151767263</v>
      </c>
      <c r="E25" s="7"/>
    </row>
    <row r="26" spans="1:5">
      <c r="A26">
        <v>13</v>
      </c>
      <c r="B26">
        <f t="shared" si="2"/>
        <v>1392</v>
      </c>
      <c r="C26" s="5">
        <f t="shared" si="1"/>
        <v>60.106212752706369</v>
      </c>
      <c r="D26" s="6">
        <f t="shared" si="3"/>
        <v>83667.848151767263</v>
      </c>
      <c r="E26" s="7"/>
    </row>
    <row r="27" spans="1:5">
      <c r="A27">
        <v>14</v>
      </c>
      <c r="B27">
        <f t="shared" si="2"/>
        <v>1398</v>
      </c>
      <c r="C27" s="5">
        <f t="shared" si="1"/>
        <v>60.174426431879304</v>
      </c>
      <c r="D27" s="6">
        <f t="shared" si="3"/>
        <v>84123.848151767263</v>
      </c>
      <c r="E27" s="7"/>
    </row>
    <row r="28" spans="1:5">
      <c r="A28">
        <v>15</v>
      </c>
      <c r="B28">
        <f t="shared" si="2"/>
        <v>1404</v>
      </c>
      <c r="C28" s="5">
        <f t="shared" si="1"/>
        <v>60.242057088153324</v>
      </c>
      <c r="D28" s="6">
        <f t="shared" si="3"/>
        <v>84579.848151767263</v>
      </c>
      <c r="E28" s="7"/>
    </row>
    <row r="29" spans="1:5">
      <c r="A29">
        <v>16</v>
      </c>
      <c r="B29">
        <f t="shared" si="2"/>
        <v>1410</v>
      </c>
      <c r="C29" s="5">
        <f t="shared" si="1"/>
        <v>60.309112164373943</v>
      </c>
      <c r="D29" s="6">
        <f t="shared" si="3"/>
        <v>85035.848151767263</v>
      </c>
      <c r="E29" s="7"/>
    </row>
    <row r="30" spans="1:5">
      <c r="A30">
        <v>17</v>
      </c>
      <c r="B30">
        <f t="shared" si="2"/>
        <v>1416</v>
      </c>
      <c r="C30" s="5">
        <f t="shared" si="1"/>
        <v>60.37559897723677</v>
      </c>
      <c r="D30" s="6">
        <f t="shared" si="3"/>
        <v>85491.848151767263</v>
      </c>
      <c r="E30" s="7"/>
    </row>
    <row r="31" spans="1:5">
      <c r="A31">
        <v>18</v>
      </c>
      <c r="B31">
        <f t="shared" si="2"/>
        <v>1422</v>
      </c>
      <c r="C31" s="5">
        <f t="shared" si="1"/>
        <v>60.441524719948852</v>
      </c>
      <c r="D31" s="6">
        <f t="shared" si="3"/>
        <v>85947.848151767263</v>
      </c>
      <c r="E31" s="7"/>
    </row>
    <row r="32" spans="1:5">
      <c r="A32">
        <v>18.75</v>
      </c>
      <c r="B32">
        <f t="shared" si="2"/>
        <v>1426.5</v>
      </c>
      <c r="C32" s="5">
        <f t="shared" si="1"/>
        <v>60.490605083608315</v>
      </c>
      <c r="D32" s="6">
        <f t="shared" si="3"/>
        <v>86289.848151767263</v>
      </c>
      <c r="E32" s="7"/>
    </row>
    <row r="33" spans="1:5">
      <c r="A33" s="12" t="s">
        <v>24</v>
      </c>
      <c r="B33" s="12"/>
      <c r="C33" s="12"/>
      <c r="D33" s="12"/>
      <c r="E33" s="7"/>
    </row>
    <row r="34" spans="1:5">
      <c r="A34" s="12" t="s">
        <v>25</v>
      </c>
      <c r="B34" s="12"/>
      <c r="C34" s="12"/>
      <c r="D34" s="12"/>
      <c r="E34" s="7"/>
    </row>
  </sheetData>
  <mergeCells count="2">
    <mergeCell ref="A33:D33"/>
    <mergeCell ref="A34:D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h&amp;j</dc:creator>
  <cp:lastModifiedBy>h&amp;j</cp:lastModifiedBy>
  <dcterms:created xsi:type="dcterms:W3CDTF">2022-09-20T11:51:14Z</dcterms:created>
  <dcterms:modified xsi:type="dcterms:W3CDTF">2022-09-20T12:03:37Z</dcterms:modified>
</cp:coreProperties>
</file>